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1 (5)" sheetId="10" r:id="rId1"/>
    <sheet name="Прил.6-Раздел.2021 (4)" sheetId="9" r:id="rId2"/>
    <sheet name="Прил.6-Раздел.2021 (3)" sheetId="8" r:id="rId3"/>
    <sheet name="Прил.6-Раздел.2021 (2)" sheetId="7" r:id="rId4"/>
    <sheet name="для КФ" sheetId="6" r:id="rId5"/>
    <sheet name="Прил.6-Програмн." sheetId="2" state="hidden" r:id="rId6"/>
    <sheet name="Прил.7-Функц" sheetId="3" state="hidden" r:id="rId7"/>
    <sheet name="Прил.5-Ведомств-2014." sheetId="4" state="hidden" r:id="rId8"/>
  </sheets>
  <definedNames>
    <definedName name="_xlnm._FilterDatabase" localSheetId="7" hidden="1">'Прил.5-Ведомств-2014.'!$A$9:$L$285</definedName>
    <definedName name="_xlnm._FilterDatabase" localSheetId="5" hidden="1">'Прил.6-Програмн.'!$A$10:$K$300</definedName>
    <definedName name="_xlnm._FilterDatabase" localSheetId="6" hidden="1">'Прил.7-Функц'!$A$10:$LN$282</definedName>
    <definedName name="_xlnm.Print_Titles" localSheetId="7">'Прил.5-Ведомств-2014.'!$9:$9</definedName>
    <definedName name="_xlnm.Print_Titles" localSheetId="5">'Прил.6-Програмн.'!$9:$9</definedName>
    <definedName name="_xlnm.Print_Titles" localSheetId="6">'Прил.7-Функц'!$9:$9</definedName>
    <definedName name="_xlnm.Print_Area" localSheetId="7">'Прил.5-Ведомств-2014.'!$A$1:$J$285</definedName>
    <definedName name="_xlnm.Print_Area" localSheetId="5">'Прил.6-Програмн.'!$A$1:$H$300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0"/>
  <c r="D39"/>
  <c r="C39"/>
  <c r="E36"/>
  <c r="D36"/>
  <c r="C36"/>
  <c r="E34"/>
  <c r="D34"/>
  <c r="C34"/>
  <c r="C32"/>
  <c r="E28"/>
  <c r="D28"/>
  <c r="C28"/>
  <c r="E25"/>
  <c r="D25"/>
  <c r="C25"/>
  <c r="E23"/>
  <c r="E22"/>
  <c r="D22"/>
  <c r="C22"/>
  <c r="E20"/>
  <c r="D20"/>
  <c r="C20"/>
  <c r="E18"/>
  <c r="D18"/>
  <c r="E17"/>
  <c r="E13" s="1"/>
  <c r="E42" s="1"/>
  <c r="D17"/>
  <c r="D13" s="1"/>
  <c r="D42" s="1"/>
  <c r="C13"/>
  <c r="G42" i="9"/>
  <c r="E39"/>
  <c r="D39"/>
  <c r="C39"/>
  <c r="E36"/>
  <c r="D36"/>
  <c r="C36"/>
  <c r="E34"/>
  <c r="D34"/>
  <c r="C34"/>
  <c r="C32"/>
  <c r="E28"/>
  <c r="D28"/>
  <c r="C28"/>
  <c r="E25"/>
  <c r="D25"/>
  <c r="C25"/>
  <c r="E23"/>
  <c r="E22"/>
  <c r="D22"/>
  <c r="C22"/>
  <c r="E20"/>
  <c r="D20"/>
  <c r="C20"/>
  <c r="E18"/>
  <c r="D18"/>
  <c r="D17"/>
  <c r="E17" s="1"/>
  <c r="E13" s="1"/>
  <c r="E42" s="1"/>
  <c r="C13"/>
  <c r="C42" s="1"/>
  <c r="C22" i="8"/>
  <c r="G42"/>
  <c r="F42"/>
  <c r="E39"/>
  <c r="D39"/>
  <c r="C39"/>
  <c r="E36"/>
  <c r="D36"/>
  <c r="C36"/>
  <c r="E34"/>
  <c r="D34"/>
  <c r="C34"/>
  <c r="C32"/>
  <c r="E28"/>
  <c r="D28"/>
  <c r="C28"/>
  <c r="E25"/>
  <c r="D25"/>
  <c r="C25"/>
  <c r="E23"/>
  <c r="E22"/>
  <c r="D22"/>
  <c r="E20"/>
  <c r="D20"/>
  <c r="C20"/>
  <c r="E18"/>
  <c r="D18"/>
  <c r="E17"/>
  <c r="E13" s="1"/>
  <c r="E42" s="1"/>
  <c r="D17"/>
  <c r="D13" s="1"/>
  <c r="D42" s="1"/>
  <c r="C13"/>
  <c r="E39" i="7"/>
  <c r="D39"/>
  <c r="D42" i="6"/>
  <c r="C42"/>
  <c r="D36"/>
  <c r="D39"/>
  <c r="D34"/>
  <c r="D28"/>
  <c r="D25"/>
  <c r="C25"/>
  <c r="D22"/>
  <c r="C22"/>
  <c r="D13"/>
  <c r="C13"/>
  <c r="C39" i="7"/>
  <c r="E36"/>
  <c r="D36"/>
  <c r="C36"/>
  <c r="E34"/>
  <c r="D34"/>
  <c r="C34"/>
  <c r="C32"/>
  <c r="E28"/>
  <c r="D28"/>
  <c r="C28"/>
  <c r="E25"/>
  <c r="D25"/>
  <c r="C25"/>
  <c r="D24"/>
  <c r="E23"/>
  <c r="E22" s="1"/>
  <c r="D22"/>
  <c r="C22"/>
  <c r="E20"/>
  <c r="D20"/>
  <c r="C20"/>
  <c r="D18"/>
  <c r="E18" s="1"/>
  <c r="D17"/>
  <c r="E17" s="1"/>
  <c r="E13" s="1"/>
  <c r="C13"/>
  <c r="F39" i="6"/>
  <c r="E39"/>
  <c r="C39"/>
  <c r="F37"/>
  <c r="F36" s="1"/>
  <c r="E36"/>
  <c r="C36"/>
  <c r="F34"/>
  <c r="E34"/>
  <c r="C34"/>
  <c r="C32"/>
  <c r="F28"/>
  <c r="E28"/>
  <c r="C28"/>
  <c r="F25"/>
  <c r="E25"/>
  <c r="E24"/>
  <c r="F23"/>
  <c r="F22"/>
  <c r="E22"/>
  <c r="F20"/>
  <c r="E20"/>
  <c r="C20"/>
  <c r="E18"/>
  <c r="F18" s="1"/>
  <c r="F17"/>
  <c r="E17"/>
  <c r="E16"/>
  <c r="F16" s="1"/>
  <c r="C42" i="10" l="1"/>
  <c r="D13" i="9"/>
  <c r="D42" s="1"/>
  <c r="C42" i="8"/>
  <c r="E42" i="7"/>
  <c r="C42"/>
  <c r="D13"/>
  <c r="D42" s="1"/>
  <c r="E13" i="6"/>
  <c r="E42" s="1"/>
  <c r="F13"/>
  <c r="F42" s="1"/>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<sst xmlns="http://schemas.openxmlformats.org/spreadsheetml/2006/main" count="5095" uniqueCount="503">
  <si>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</si>
  <si>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</si>
  <si>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</si>
  <si>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</si>
  <si>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</si>
  <si>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</si>
  <si>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</si>
  <si>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</si>
  <si>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</si>
  <si>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</si>
  <si>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</si>
  <si>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</si>
  <si>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</si>
  <si>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</si>
  <si>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</si>
  <si>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</si>
  <si>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</si>
  <si>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</si>
  <si>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</si>
  <si>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</si>
  <si>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</si>
  <si>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</si>
  <si>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</si>
  <si>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</si>
  <si>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</si>
  <si>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</si>
  <si>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</si>
  <si>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</si>
  <si>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</si>
  <si>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</si>
  <si>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</si>
  <si>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</si>
  <si>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</si>
  <si>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</si>
  <si>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</si>
  <si>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</si>
  <si>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</si>
  <si>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</si>
  <si>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</si>
  <si>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</si>
  <si>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</si>
  <si>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</si>
  <si>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</si>
  <si>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</si>
  <si>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</si>
  <si>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</si>
  <si>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</si>
  <si>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</si>
  <si>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</si>
  <si>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</si>
  <si>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</si>
  <si>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</si>
  <si>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</si>
  <si>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</si>
  <si>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</si>
  <si>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</si>
  <si>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</si>
  <si>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</si>
  <si>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</si>
  <si>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</si>
  <si>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</si>
  <si>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</si>
  <si>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</si>
  <si>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</si>
  <si>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</si>
  <si>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</si>
  <si>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</si>
  <si>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</si>
  <si>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</si>
  <si>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</si>
  <si>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</si>
  <si>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</si>
  <si>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</si>
  <si>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</si>
  <si>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</si>
  <si>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</si>
  <si>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</si>
  <si>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</si>
  <si>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</si>
  <si>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</si>
  <si>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</si>
  <si>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</si>
  <si>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</si>
  <si>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</si>
  <si>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</si>
  <si>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</si>
  <si>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</si>
  <si>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</si>
  <si>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</si>
  <si>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</si>
  <si>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</si>
  <si>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</si>
  <si>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</si>
  <si>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</si>
  <si>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</si>
  <si>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</si>
  <si>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</si>
  <si>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</si>
  <si>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</si>
  <si>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</si>
  <si>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</si>
  <si>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</si>
  <si>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</si>
  <si>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</si>
  <si>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</si>
  <si>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</si>
  <si>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</si>
  <si>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</si>
  <si>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</si>
  <si>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</si>
  <si>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</si>
  <si>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</si>
  <si>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</si>
  <si>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</si>
  <si>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</si>
  <si>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</si>
  <si>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</si>
  <si>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</si>
  <si>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</si>
  <si>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</si>
  <si>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</si>
  <si>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</si>
  <si>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</si>
  <si>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</si>
  <si>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</si>
  <si>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</si>
  <si>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</si>
  <si>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</si>
  <si>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</si>
  <si>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</si>
  <si>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</si>
  <si>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</si>
  <si>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</si>
  <si>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</si>
  <si>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</si>
  <si>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</si>
  <si>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</si>
  <si>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</si>
  <si>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</si>
  <si>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</si>
  <si>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</si>
  <si>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</si>
  <si>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</si>
  <si>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</si>
  <si>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</si>
  <si>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</si>
  <si>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</si>
  <si>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</si>
  <si>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</si>
  <si>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</si>
  <si>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</si>
  <si>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</si>
  <si>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</si>
  <si>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</si>
  <si>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</si>
  <si>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</si>
  <si>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</si>
  <si>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</si>
  <si>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</si>
  <si>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</si>
  <si>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</si>
  <si>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</si>
  <si>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</si>
  <si>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</si>
  <si>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</si>
  <si>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</si>
  <si>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</si>
  <si>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</si>
  <si>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</si>
  <si>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</si>
  <si>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</si>
  <si>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</si>
  <si>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</si>
  <si>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</si>
  <si>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</si>
  <si>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</si>
  <si>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</si>
  <si>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</si>
  <si>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</si>
  <si>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</si>
  <si>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</si>
  <si>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</si>
  <si>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</si>
  <si>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</si>
  <si>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</si>
  <si>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</si>
  <si>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</si>
  <si>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</si>
  <si>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</si>
  <si>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</si>
  <si>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</si>
  <si>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</si>
  <si>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</si>
  <si>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</si>
  <si>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</si>
  <si>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</si>
  <si>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</si>
  <si>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</si>
  <si>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</si>
  <si>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</si>
  <si>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</si>
  <si>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</si>
  <si>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</si>
  <si>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</si>
  <si>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</si>
  <si>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</si>
  <si>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</si>
  <si>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</si>
  <si>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</si>
  <si>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</si>
  <si>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</si>
  <si>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</si>
  <si>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</si>
  <si>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</si>
  <si>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</si>
  <si>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</si>
  <si>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</si>
  <si>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</si>
  <si>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</si>
  <si>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</si>
  <si>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</si>
  <si>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</si>
  <si>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</si>
  <si>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</si>
  <si>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</si>
  <si>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</si>
  <si>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</si>
  <si>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</si>
  <si>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</si>
  <si>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</si>
  <si>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</si>
  <si>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</si>
  <si>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</si>
  <si>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</si>
  <si>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</si>
  <si>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</si>
  <si>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</si>
  <si>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</si>
  <si>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</si>
  <si>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</si>
  <si>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</si>
  <si>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</si>
  <si>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</si>
  <si>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</si>
  <si>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</si>
  <si>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</si>
  <si>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</si>
  <si>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</si>
  <si>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</si>
  <si>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</si>
  <si>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</si>
  <si>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</si>
  <si>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</si>
  <si>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</si>
  <si>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</si>
  <si>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</si>
  <si>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</si>
  <si>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</si>
  <si>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</si>
  <si>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</si>
  <si>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</si>
  <si>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</si>
  <si>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</si>
  <si>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</si>
  <si>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</si>
  <si>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</si>
  <si>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</si>
  <si>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</si>
  <si>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</si>
  <si>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</si>
  <si>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</si>
  <si>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</si>
  <si>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</si>
  <si>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</si>
  <si>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</si>
  <si>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</si>
  <si>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</si>
  <si>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</si>
  <si>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</si>
  <si>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</si>
  <si>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</si>
  <si>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</si>
  <si>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</si>
  <si>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</si>
  <si>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</si>
  <si>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</si>
  <si>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</si>
  <si>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</si>
  <si>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</si>
  <si>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</si>
  <si>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</si>
  <si>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</si>
  <si>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</si>
  <si>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</si>
  <si>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</si>
  <si>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</si>
  <si>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</si>
  <si>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</si>
  <si>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</si>
  <si>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</si>
  <si>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</si>
  <si>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</si>
  <si>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</si>
  <si>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</si>
  <si>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</si>
  <si>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</si>
  <si>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</si>
  <si>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</si>
  <si>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</si>
  <si>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</si>
  <si>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</si>
  <si>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</si>
  <si>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</si>
  <si>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</si>
  <si>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</si>
  <si>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</si>
  <si>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</si>
  <si>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</si>
  <si>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</si>
  <si>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</si>
  <si>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</si>
  <si>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</si>
  <si>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</si>
  <si>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</si>
  <si>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</si>
  <si>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</si>
  <si>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</si>
  <si>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</si>
  <si>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</si>
  <si>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</si>
  <si>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</si>
  <si>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</si>
  <si>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</si>
  <si>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</si>
  <si>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</si>
  <si>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</si>
  <si>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</si>
  <si>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</si>
  <si>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</si>
  <si>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</si>
  <si>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</si>
  <si>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</si>
  <si>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</si>
  <si>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</si>
  <si>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</si>
  <si>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</si>
  <si>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</si>
  <si>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</si>
  <si>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</si>
  <si>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</si>
  <si>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</si>
  <si>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</si>
  <si>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</si>
  <si>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</si>
  <si>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</si>
  <si>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</si>
  <si>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</si>
  <si>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</si>
  <si>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</si>
  <si>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</si>
  <si>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</si>
  <si>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</si>
  <si>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</si>
  <si>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</si>
  <si>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</si>
  <si>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</si>
  <si>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</si>
  <si>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</si>
  <si>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</si>
  <si>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</si>
  <si>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</si>
  <si>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</si>
  <si>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</si>
  <si>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</si>
  <si>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</si>
  <si>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</si>
  <si>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</si>
  <si>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</si>
  <si>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</si>
  <si>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</si>
  <si>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</si>
  <si>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</si>
  <si>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</si>
  <si>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</si>
  <si>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</si>
  <si>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</si>
  <si>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</si>
  <si>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</si>
  <si>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</si>
  <si>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</si>
  <si>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</si>
  <si>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</si>
  <si>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</si>
  <si>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</si>
  <si>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</si>
  <si>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</si>
  <si>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</si>
  <si>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</si>
  <si>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</si>
  <si>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</si>
  <si>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</si>
  <si>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</si>
  <si>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</si>
  <si>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</si>
  <si>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</si>
  <si>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</si>
  <si>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</si>
  <si>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</si>
  <si>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</si>
  <si>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</si>
  <si>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</si>
  <si>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</si>
  <si>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</si>
  <si>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</si>
  <si>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</si>
  <si>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</si>
  <si>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</si>
  <si>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</si>
  <si>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</si>
  <si>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</si>
  <si>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</si>
  <si>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</si>
  <si>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</si>
  <si>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</si>
  <si>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</si>
  <si>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</si>
  <si>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</si>
  <si>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</si>
  <si>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</si>
  <si>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</si>
  <si>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</si>
  <si>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</si>
  <si>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</si>
  <si>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</si>
  <si>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</si>
  <si>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</si>
  <si>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</si>
  <si>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</si>
  <si>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</si>
  <si>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</si>
  <si>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</si>
  <si>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</si>
  <si>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</si>
  <si>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</si>
  <si>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</si>
  <si>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</si>
  <si>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</si>
  <si>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</si>
  <si>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</si>
  <si>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</si>
  <si>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</si>
  <si>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</si>
  <si>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</si>
  <si>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</si>
  <si>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</si>
  <si>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</si>
  <si>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</si>
  <si>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</si>
  <si>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</si>
  <si>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</si>
  <si>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</si>
  <si>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</si>
  <si>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</si>
  <si>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</si>
  <si>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</si>
  <si>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</si>
  <si>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</si>
  <si>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</si>
  <si>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</si>
  <si>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</si>
  <si>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</si>
  <si>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</si>
  <si>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</si>
  <si>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</si>
  <si>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</si>
  <si>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</si>
  <si>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</si>
  <si>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</si>
  <si>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</si>
  <si>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</si>
  <si>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</si>
  <si>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</si>
  <si>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</si>
  <si>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</si>
  <si>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</si>
  <si>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</si>
  <si>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</si>
  <si>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</si>
  <si>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</si>
  <si>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</si>
  <si>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</si>
  <si>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</si>
  <si>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от 20.12.2020г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</si>
  <si>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2021 год и плановый период 2022-2023 годов</t>
  </si>
  <si>
    <t>Сумма 
(тыс. р)   2021г</t>
  </si>
  <si>
    <t>Сумма 
(тыс. р)       2022г</t>
  </si>
  <si>
    <t>Сумма 
(тыс. р)    2023г</t>
  </si>
  <si>
    <t>Прогноз на 2021 год</t>
  </si>
  <si>
    <t>от 21.12.2020г №45</t>
  </si>
  <si>
    <t>в ред от 02.03.2021г №9</t>
  </si>
  <si>
    <t>в ред от 21.05.2021г №</t>
  </si>
  <si>
    <t>в ред от 21.05.2021г №18</t>
  </si>
  <si>
    <t>в ред от 21.10.2021г №44</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</si>
</sst>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9">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88">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49" fontId="28" fillId="2" borderId="1" xfId="0" applyNumberFormat="1" applyFont="1" applyFill="1" applyBorder="1" applyAlignment="1">
      <alignment horizontal="left" vertical="center" wrapText="1"/>
    </xf>
    <xf numFmtId="49"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49" fontId="4" fillId="0" borderId="0" xfId="0" applyNumberFormat="1" applyFont="1" applyAlignment="1">
      <alignment horizontal="center" vertical="center"/>
    </xf>
    <xf numFmtId="0" fontId="5" fillId="0" borderId="0" xfId="0" applyFont="1" applyBorder="1" applyAlignment="1">
      <alignment horizontal="center" vertical="center" wrapText="1"/>
    </xf>
    <xf numFmtId="0" fontId="26" fillId="7"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164" fontId="2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0" fontId="8" fillId="7" borderId="0" xfId="0" applyFont="1" applyFill="1"/>
    <xf numFmtId="164" fontId="28" fillId="8" borderId="1" xfId="0" applyNumberFormat="1" applyFont="1" applyFill="1" applyBorder="1" applyAlignment="1">
      <alignment horizontal="center" vertical="center"/>
    </xf>
    <xf numFmtId="0" fontId="2" fillId="0" borderId="0" xfId="0" applyFont="1" applyFill="1"/>
    <xf numFmtId="0" fontId="8" fillId="0" borderId="0" xfId="0" applyFont="1" applyFill="1"/>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5" fillId="0" borderId="0" xfId="0" applyFont="1" applyBorder="1" applyAlignment="1">
      <alignment horizontal="center"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J44"/>
  <sheetViews>
    <sheetView tabSelected="1" topLeftCell="A28" zoomScaleNormal="100" workbookViewId="0">
      <selection activeCell="C16" sqref="C16"/>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4" t="s">
        <v>0</v>
      </c>
    </row>
    <row r="2" spans="1:9" ht="15.6">
      <c r="A2" s="2"/>
      <c r="B2" s="3"/>
      <c r="C2" s="4" t="s">
        <v>1</v>
      </c>
    </row>
    <row r="3" spans="1:9" ht="15.6">
      <c r="A3" s="2"/>
      <c r="B3" s="3"/>
      <c r="C3" s="4" t="s">
        <v>2</v>
      </c>
    </row>
    <row r="4" spans="1:9" ht="15.6">
      <c r="A4" s="2"/>
      <c r="B4" s="3"/>
      <c r="C4" s="4" t="s">
        <v>3</v>
      </c>
    </row>
    <row r="5" spans="1:9" ht="15.6">
      <c r="A5" s="2"/>
      <c r="B5" s="5"/>
      <c r="C5" s="4" t="s">
        <v>4</v>
      </c>
    </row>
    <row r="6" spans="1:9" ht="15.6">
      <c r="A6" s="2"/>
      <c r="B6" s="3"/>
      <c r="C6" s="6" t="s">
        <v>498</v>
      </c>
    </row>
    <row r="7" spans="1:9" ht="15.6">
      <c r="A7" s="2"/>
      <c r="B7" s="380" t="s">
        <v>502</v>
      </c>
      <c r="C7" s="380"/>
    </row>
    <row r="8" spans="1:9" ht="15.6">
      <c r="A8" s="2"/>
      <c r="B8" s="3"/>
      <c r="C8" s="6" t="s">
        <v>6</v>
      </c>
    </row>
    <row r="9" spans="1:9" ht="95.25" customHeight="1">
      <c r="A9" s="381" t="s">
        <v>493</v>
      </c>
      <c r="B9" s="381"/>
      <c r="C9" s="381"/>
      <c r="D9" s="381"/>
      <c r="E9" s="381"/>
    </row>
    <row r="10" spans="1:9" ht="9" customHeight="1">
      <c r="A10" s="2"/>
      <c r="B10" s="3"/>
      <c r="C10" s="2"/>
    </row>
    <row r="11" spans="1:9" ht="63" customHeight="1">
      <c r="A11" s="356" t="s">
        <v>7</v>
      </c>
      <c r="B11" s="356"/>
      <c r="C11" s="357" t="s">
        <v>494</v>
      </c>
      <c r="D11" s="357" t="s">
        <v>495</v>
      </c>
      <c r="E11" s="357" t="s">
        <v>496</v>
      </c>
    </row>
    <row r="12" spans="1:9" ht="15.6">
      <c r="A12" s="356" t="s">
        <v>9</v>
      </c>
      <c r="B12" s="356"/>
      <c r="C12" s="356" t="s">
        <v>10</v>
      </c>
      <c r="D12" s="356" t="s">
        <v>10</v>
      </c>
      <c r="E12" s="356" t="s">
        <v>10</v>
      </c>
    </row>
    <row r="13" spans="1:9" s="9" customFormat="1" ht="17.399999999999999">
      <c r="A13" s="366" t="s">
        <v>11</v>
      </c>
      <c r="B13" s="367" t="s">
        <v>12</v>
      </c>
      <c r="C13" s="368">
        <f>C14+C15+C16+C17+C18+C19</f>
        <v>6918.3</v>
      </c>
      <c r="D13" s="368">
        <f>D14+D15+D16+D17+D18+D19</f>
        <v>6721.65</v>
      </c>
      <c r="E13" s="368">
        <f>E14+E15+E16+E17+E18+E19</f>
        <v>7061.7074999999995</v>
      </c>
    </row>
    <row r="14" spans="1:9" s="9" customFormat="1" ht="46.8">
      <c r="A14" s="362" t="s">
        <v>13</v>
      </c>
      <c r="B14" s="363" t="s">
        <v>14</v>
      </c>
      <c r="C14" s="364">
        <v>100</v>
      </c>
      <c r="D14" s="364">
        <v>100</v>
      </c>
      <c r="E14" s="364">
        <v>100</v>
      </c>
    </row>
    <row r="15" spans="1:9" s="9" customFormat="1" ht="62.4">
      <c r="A15" s="362" t="s">
        <v>15</v>
      </c>
      <c r="B15" s="363" t="s">
        <v>16</v>
      </c>
      <c r="C15" s="364">
        <v>5880.3</v>
      </c>
      <c r="D15" s="364">
        <v>5738.4</v>
      </c>
      <c r="E15" s="364">
        <v>6081.4</v>
      </c>
      <c r="G15" s="378"/>
      <c r="H15" s="378"/>
      <c r="I15" s="378"/>
    </row>
    <row r="16" spans="1:9" s="9" customFormat="1" ht="46.8">
      <c r="A16" s="365" t="s">
        <v>17</v>
      </c>
      <c r="B16" s="363" t="s">
        <v>18</v>
      </c>
      <c r="C16" s="364">
        <v>209.5</v>
      </c>
      <c r="D16" s="364">
        <v>209.5</v>
      </c>
      <c r="E16" s="364">
        <v>173.2</v>
      </c>
      <c r="G16" s="379"/>
      <c r="H16" s="379"/>
      <c r="I16" s="379"/>
    </row>
    <row r="17" spans="1:9" s="9" customFormat="1" ht="0.75" hidden="1" customHeight="1">
      <c r="A17" s="365" t="s">
        <v>19</v>
      </c>
      <c r="B17" s="363" t="s">
        <v>20</v>
      </c>
      <c r="C17" s="364"/>
      <c r="D17" s="364">
        <f t="shared" ref="D17:E18" si="0">C17+C17*5%</f>
        <v>0</v>
      </c>
      <c r="E17" s="364">
        <f t="shared" si="0"/>
        <v>0</v>
      </c>
      <c r="G17" s="379"/>
      <c r="H17" s="379"/>
      <c r="I17" s="379"/>
    </row>
    <row r="18" spans="1:9" s="9" customFormat="1" ht="25.2" customHeight="1">
      <c r="A18" s="365" t="s">
        <v>21</v>
      </c>
      <c r="B18" s="363" t="s">
        <v>22</v>
      </c>
      <c r="C18" s="364">
        <v>3</v>
      </c>
      <c r="D18" s="364">
        <f t="shared" si="0"/>
        <v>3.15</v>
      </c>
      <c r="E18" s="364">
        <f t="shared" si="0"/>
        <v>3.3075000000000001</v>
      </c>
      <c r="G18" s="379"/>
      <c r="H18" s="379"/>
      <c r="I18" s="379"/>
    </row>
    <row r="19" spans="1:9" s="9" customFormat="1" ht="17.399999999999999">
      <c r="A19" s="365" t="s">
        <v>23</v>
      </c>
      <c r="B19" s="363" t="s">
        <v>24</v>
      </c>
      <c r="C19" s="364">
        <v>725.5</v>
      </c>
      <c r="D19" s="364">
        <v>670.6</v>
      </c>
      <c r="E19" s="364">
        <v>703.8</v>
      </c>
      <c r="G19" s="379"/>
      <c r="H19" s="379"/>
      <c r="I19" s="379"/>
    </row>
    <row r="20" spans="1:9" s="9" customFormat="1" ht="35.4" customHeight="1">
      <c r="A20" s="366" t="s">
        <v>25</v>
      </c>
      <c r="B20" s="367" t="s">
        <v>26</v>
      </c>
      <c r="C20" s="368">
        <f>C21</f>
        <v>153</v>
      </c>
      <c r="D20" s="368">
        <f>D21</f>
        <v>153</v>
      </c>
      <c r="E20" s="368">
        <f>E21</f>
        <v>153</v>
      </c>
      <c r="G20" s="379"/>
      <c r="H20" s="379"/>
      <c r="I20" s="379"/>
    </row>
    <row r="21" spans="1:9" s="9" customFormat="1" ht="36" customHeight="1">
      <c r="A21" s="362" t="s">
        <v>27</v>
      </c>
      <c r="B21" s="363" t="s">
        <v>28</v>
      </c>
      <c r="C21" s="364">
        <v>153</v>
      </c>
      <c r="D21" s="364">
        <v>153</v>
      </c>
      <c r="E21" s="364">
        <v>153</v>
      </c>
      <c r="G21" s="379"/>
      <c r="H21" s="379"/>
      <c r="I21" s="379"/>
    </row>
    <row r="22" spans="1:9" s="9" customFormat="1" ht="31.2">
      <c r="A22" s="366" t="s">
        <v>29</v>
      </c>
      <c r="B22" s="367" t="s">
        <v>30</v>
      </c>
      <c r="C22" s="368">
        <f>C23+C24</f>
        <v>83.2</v>
      </c>
      <c r="D22" s="368">
        <f>D23+D24</f>
        <v>75.599999999999994</v>
      </c>
      <c r="E22" s="368">
        <f>E23+E24</f>
        <v>33.075000000000003</v>
      </c>
      <c r="G22" s="379"/>
      <c r="H22" s="379"/>
      <c r="I22" s="379"/>
    </row>
    <row r="23" spans="1:9" s="9" customFormat="1" ht="50.4" customHeight="1">
      <c r="A23" s="362" t="s">
        <v>31</v>
      </c>
      <c r="B23" s="363" t="s">
        <v>32</v>
      </c>
      <c r="C23" s="364">
        <v>31.2</v>
      </c>
      <c r="D23" s="364">
        <v>31.5</v>
      </c>
      <c r="E23" s="364">
        <f>D23+D23*5%</f>
        <v>33.075000000000003</v>
      </c>
      <c r="G23" s="379"/>
      <c r="H23" s="379"/>
      <c r="I23" s="379"/>
    </row>
    <row r="24" spans="1:9" s="9" customFormat="1" ht="17.399999999999999">
      <c r="A24" s="362" t="s">
        <v>33</v>
      </c>
      <c r="B24" s="363" t="s">
        <v>34</v>
      </c>
      <c r="C24" s="364">
        <v>52</v>
      </c>
      <c r="D24" s="364">
        <v>44.1</v>
      </c>
      <c r="E24" s="364">
        <v>0</v>
      </c>
      <c r="G24" s="379"/>
      <c r="H24" s="379"/>
      <c r="I24" s="379"/>
    </row>
    <row r="25" spans="1:9" s="9" customFormat="1" ht="17.399999999999999">
      <c r="A25" s="366" t="s">
        <v>35</v>
      </c>
      <c r="B25" s="367" t="s">
        <v>36</v>
      </c>
      <c r="C25" s="368">
        <f>C26+C27</f>
        <v>2258.1999999999998</v>
      </c>
      <c r="D25" s="368">
        <f>D26+D27</f>
        <v>3426</v>
      </c>
      <c r="E25" s="368">
        <f>E26+E27</f>
        <v>84.1</v>
      </c>
      <c r="G25" s="379"/>
      <c r="H25" s="379"/>
      <c r="I25" s="379"/>
    </row>
    <row r="26" spans="1:9" s="9" customFormat="1" ht="17.399999999999999">
      <c r="A26" s="362" t="s">
        <v>37</v>
      </c>
      <c r="B26" s="363" t="s">
        <v>38</v>
      </c>
      <c r="C26" s="364">
        <v>2158.1999999999998</v>
      </c>
      <c r="D26" s="364">
        <v>3386</v>
      </c>
      <c r="E26" s="364">
        <v>44.1</v>
      </c>
      <c r="G26" s="379"/>
      <c r="H26" s="379"/>
      <c r="I26" s="379"/>
    </row>
    <row r="27" spans="1:9" s="9" customFormat="1" ht="17.399999999999999">
      <c r="A27" s="362" t="s">
        <v>39</v>
      </c>
      <c r="B27" s="363" t="s">
        <v>40</v>
      </c>
      <c r="C27" s="364">
        <v>100</v>
      </c>
      <c r="D27" s="364">
        <v>40</v>
      </c>
      <c r="E27" s="364">
        <v>40</v>
      </c>
      <c r="G27" s="379"/>
      <c r="H27" s="379"/>
      <c r="I27" s="379"/>
    </row>
    <row r="28" spans="1:9" s="9" customFormat="1" ht="17.399999999999999">
      <c r="A28" s="366" t="s">
        <v>41</v>
      </c>
      <c r="B28" s="367" t="s">
        <v>42</v>
      </c>
      <c r="C28" s="368">
        <f>C29+C30+C31</f>
        <v>19016.2</v>
      </c>
      <c r="D28" s="368">
        <f>D29+D30+D31</f>
        <v>1227.7</v>
      </c>
      <c r="E28" s="368">
        <f>E29+E30+E31</f>
        <v>1263.0999999999999</v>
      </c>
      <c r="G28" s="379"/>
      <c r="H28" s="379"/>
      <c r="I28" s="379"/>
    </row>
    <row r="29" spans="1:9" s="9" customFormat="1" ht="17.399999999999999">
      <c r="A29" s="362" t="s">
        <v>43</v>
      </c>
      <c r="B29" s="363" t="s">
        <v>44</v>
      </c>
      <c r="C29" s="364">
        <v>10420</v>
      </c>
      <c r="D29" s="364">
        <v>100</v>
      </c>
      <c r="E29" s="364">
        <v>200</v>
      </c>
      <c r="G29" s="379"/>
      <c r="H29" s="379"/>
      <c r="I29" s="379"/>
    </row>
    <row r="30" spans="1:9" s="9" customFormat="1" ht="17.399999999999999">
      <c r="A30" s="362" t="s">
        <v>45</v>
      </c>
      <c r="B30" s="363" t="s">
        <v>46</v>
      </c>
      <c r="C30" s="364">
        <v>6297.2</v>
      </c>
      <c r="D30" s="364">
        <v>100</v>
      </c>
      <c r="E30" s="364">
        <v>100</v>
      </c>
      <c r="G30" s="378"/>
      <c r="H30" s="378"/>
      <c r="I30" s="379"/>
    </row>
    <row r="31" spans="1:9" s="9" customFormat="1" ht="17.399999999999999">
      <c r="A31" s="362" t="s">
        <v>47</v>
      </c>
      <c r="B31" s="363" t="s">
        <v>48</v>
      </c>
      <c r="C31" s="364">
        <v>2299</v>
      </c>
      <c r="D31" s="364">
        <v>1027.7</v>
      </c>
      <c r="E31" s="364">
        <v>963.1</v>
      </c>
      <c r="G31" s="379"/>
      <c r="H31" s="379"/>
      <c r="I31" s="379"/>
    </row>
    <row r="32" spans="1:9" s="9" customFormat="1" ht="17.399999999999999" hidden="1">
      <c r="A32" s="366" t="s">
        <v>49</v>
      </c>
      <c r="B32" s="367" t="s">
        <v>50</v>
      </c>
      <c r="C32" s="368">
        <f>C33</f>
        <v>0</v>
      </c>
      <c r="D32" s="361"/>
      <c r="E32" s="361"/>
      <c r="G32" s="379"/>
      <c r="H32" s="379"/>
      <c r="I32" s="379"/>
    </row>
    <row r="33" spans="1:10" s="9" customFormat="1" ht="30" hidden="1" customHeight="1">
      <c r="A33" s="362" t="s">
        <v>51</v>
      </c>
      <c r="B33" s="363" t="s">
        <v>52</v>
      </c>
      <c r="C33" s="364"/>
      <c r="D33" s="361"/>
      <c r="E33" s="361"/>
      <c r="G33" s="379"/>
      <c r="H33" s="379"/>
      <c r="I33" s="379"/>
    </row>
    <row r="34" spans="1:10" s="9" customFormat="1" ht="23.25" customHeight="1">
      <c r="A34" s="366" t="s">
        <v>53</v>
      </c>
      <c r="B34" s="367" t="s">
        <v>54</v>
      </c>
      <c r="C34" s="368">
        <f>C35</f>
        <v>1710.3</v>
      </c>
      <c r="D34" s="368">
        <f>D35</f>
        <v>2049.6</v>
      </c>
      <c r="E34" s="368">
        <f>E35</f>
        <v>1995</v>
      </c>
      <c r="G34" s="379"/>
      <c r="H34" s="379"/>
      <c r="I34" s="379"/>
    </row>
    <row r="35" spans="1:10" s="9" customFormat="1" ht="21" customHeight="1">
      <c r="A35" s="369" t="s">
        <v>55</v>
      </c>
      <c r="B35" s="363" t="s">
        <v>56</v>
      </c>
      <c r="C35" s="364">
        <v>1710.3</v>
      </c>
      <c r="D35" s="364">
        <v>2049.6</v>
      </c>
      <c r="E35" s="364">
        <v>1995</v>
      </c>
      <c r="G35" s="379"/>
      <c r="H35" s="379"/>
      <c r="I35" s="379"/>
    </row>
    <row r="36" spans="1:10" s="9" customFormat="1" ht="17.399999999999999">
      <c r="A36" s="366" t="s">
        <v>57</v>
      </c>
      <c r="B36" s="367" t="s">
        <v>58</v>
      </c>
      <c r="C36" s="368">
        <f>C37+C38</f>
        <v>613.29999999999995</v>
      </c>
      <c r="D36" s="368">
        <f>D37+D38</f>
        <v>630</v>
      </c>
      <c r="E36" s="368">
        <f>E37+E38</f>
        <v>3106.6000000000004</v>
      </c>
    </row>
    <row r="37" spans="1:10" s="9" customFormat="1" ht="17.399999999999999">
      <c r="A37" s="369" t="s">
        <v>59</v>
      </c>
      <c r="B37" s="363" t="s">
        <v>60</v>
      </c>
      <c r="C37" s="364">
        <v>613.29999999999995</v>
      </c>
      <c r="D37" s="364">
        <v>630</v>
      </c>
      <c r="E37" s="364">
        <v>359.3</v>
      </c>
    </row>
    <row r="38" spans="1:10" s="9" customFormat="1" ht="15.6" customHeight="1">
      <c r="A38" s="369" t="s">
        <v>61</v>
      </c>
      <c r="B38" s="363" t="s">
        <v>261</v>
      </c>
      <c r="C38" s="364">
        <v>0</v>
      </c>
      <c r="D38" s="364">
        <v>0</v>
      </c>
      <c r="E38" s="364">
        <v>2747.3</v>
      </c>
      <c r="G38" s="379"/>
    </row>
    <row r="39" spans="1:10" s="9" customFormat="1" ht="17.399999999999999">
      <c r="A39" s="366" t="s">
        <v>62</v>
      </c>
      <c r="B39" s="367" t="s">
        <v>63</v>
      </c>
      <c r="C39" s="368">
        <f>C40+C41</f>
        <v>2370</v>
      </c>
      <c r="D39" s="368">
        <f>D40</f>
        <v>961.2</v>
      </c>
      <c r="E39" s="368">
        <f>E40</f>
        <v>912.8</v>
      </c>
    </row>
    <row r="40" spans="1:10" s="9" customFormat="1" ht="17.399999999999999">
      <c r="A40" s="369" t="s">
        <v>64</v>
      </c>
      <c r="B40" s="363" t="s">
        <v>65</v>
      </c>
      <c r="C40" s="364">
        <v>2370</v>
      </c>
      <c r="D40" s="364">
        <v>961.2</v>
      </c>
      <c r="E40" s="364">
        <v>912.8</v>
      </c>
      <c r="G40" s="354"/>
      <c r="H40" s="354"/>
    </row>
    <row r="41" spans="1:10" s="9" customFormat="1" ht="17.399999999999999">
      <c r="A41" s="369" t="s">
        <v>491</v>
      </c>
      <c r="B41" s="363"/>
      <c r="C41" s="364"/>
      <c r="D41" s="364">
        <v>295.8</v>
      </c>
      <c r="E41" s="364">
        <v>611.20000000000005</v>
      </c>
      <c r="G41" s="354"/>
      <c r="H41" s="354"/>
    </row>
    <row r="42" spans="1:10" s="9" customFormat="1" ht="17.399999999999999">
      <c r="A42" s="366" t="s">
        <v>66</v>
      </c>
      <c r="B42" s="367"/>
      <c r="C42" s="368">
        <f>C13+C20+C22+C25+C28+C32+C34+C36+C39</f>
        <v>33122.5</v>
      </c>
      <c r="D42" s="368">
        <f>D13+D20+D22+D25+D28+D32+D34+D36+D39+D41</f>
        <v>15540.550000000001</v>
      </c>
      <c r="E42" s="368">
        <f>E13+E20+E22+E25+E28+E32+E34+E36+E39+E41</f>
        <v>15220.5825</v>
      </c>
      <c r="G42" s="354"/>
      <c r="H42" s="354"/>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4"/>
  <sheetViews>
    <sheetView topLeftCell="A16" zoomScaleNormal="100" workbookViewId="0">
      <selection activeCell="B7" sqref="B7:C7"/>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7" ht="15.6">
      <c r="A1" s="2"/>
      <c r="B1" s="3"/>
      <c r="C1" s="4" t="s">
        <v>0</v>
      </c>
    </row>
    <row r="2" spans="1:7" ht="15.6">
      <c r="A2" s="2"/>
      <c r="B2" s="3"/>
      <c r="C2" s="4" t="s">
        <v>1</v>
      </c>
    </row>
    <row r="3" spans="1:7" ht="15.6">
      <c r="A3" s="2"/>
      <c r="B3" s="3"/>
      <c r="C3" s="4" t="s">
        <v>2</v>
      </c>
    </row>
    <row r="4" spans="1:7" ht="15.6">
      <c r="A4" s="2"/>
      <c r="B4" s="3"/>
      <c r="C4" s="4" t="s">
        <v>3</v>
      </c>
    </row>
    <row r="5" spans="1:7" ht="15.6">
      <c r="A5" s="2"/>
      <c r="B5" s="5"/>
      <c r="C5" s="4" t="s">
        <v>4</v>
      </c>
    </row>
    <row r="6" spans="1:7" ht="15.6">
      <c r="A6" s="2"/>
      <c r="B6" s="3"/>
      <c r="C6" s="6" t="s">
        <v>498</v>
      </c>
    </row>
    <row r="7" spans="1:7" ht="15.6">
      <c r="A7" s="2"/>
      <c r="B7" s="380" t="s">
        <v>501</v>
      </c>
      <c r="C7" s="380"/>
    </row>
    <row r="8" spans="1:7" ht="15.6">
      <c r="A8" s="2"/>
      <c r="B8" s="3"/>
      <c r="C8" s="6" t="s">
        <v>6</v>
      </c>
    </row>
    <row r="9" spans="1:7" ht="95.25" customHeight="1">
      <c r="A9" s="381" t="s">
        <v>493</v>
      </c>
      <c r="B9" s="381"/>
      <c r="C9" s="381"/>
      <c r="D9" s="381"/>
      <c r="E9" s="381"/>
    </row>
    <row r="10" spans="1:7" ht="9" customHeight="1">
      <c r="A10" s="2"/>
      <c r="B10" s="3"/>
      <c r="C10" s="2"/>
    </row>
    <row r="11" spans="1:7" ht="63" customHeight="1">
      <c r="A11" s="356" t="s">
        <v>7</v>
      </c>
      <c r="B11" s="356"/>
      <c r="C11" s="357" t="s">
        <v>494</v>
      </c>
      <c r="D11" s="357" t="s">
        <v>495</v>
      </c>
      <c r="E11" s="357" t="s">
        <v>496</v>
      </c>
    </row>
    <row r="12" spans="1:7" ht="15.6">
      <c r="A12" s="356" t="s">
        <v>9</v>
      </c>
      <c r="B12" s="356"/>
      <c r="C12" s="356" t="s">
        <v>10</v>
      </c>
      <c r="D12" s="356" t="s">
        <v>10</v>
      </c>
      <c r="E12" s="356" t="s">
        <v>10</v>
      </c>
    </row>
    <row r="13" spans="1:7" s="9" customFormat="1" ht="17.399999999999999">
      <c r="A13" s="366" t="s">
        <v>11</v>
      </c>
      <c r="B13" s="367" t="s">
        <v>12</v>
      </c>
      <c r="C13" s="368">
        <f>C14+C15+C16+C17+C18+C19</f>
        <v>6753.9</v>
      </c>
      <c r="D13" s="368">
        <f>D14+D15+D16+D17+D18+D19</f>
        <v>6721.65</v>
      </c>
      <c r="E13" s="368">
        <f>E14+E15+E16+E17+E18+E19</f>
        <v>7061.7074999999995</v>
      </c>
    </row>
    <row r="14" spans="1:7" s="9" customFormat="1" ht="46.8">
      <c r="A14" s="362" t="s">
        <v>13</v>
      </c>
      <c r="B14" s="363" t="s">
        <v>14</v>
      </c>
      <c r="C14" s="364">
        <v>100</v>
      </c>
      <c r="D14" s="364">
        <v>100</v>
      </c>
      <c r="E14" s="364">
        <v>100</v>
      </c>
    </row>
    <row r="15" spans="1:7" s="9" customFormat="1" ht="62.4">
      <c r="A15" s="362" t="s">
        <v>15</v>
      </c>
      <c r="B15" s="363" t="s">
        <v>16</v>
      </c>
      <c r="C15" s="364">
        <v>5845.9</v>
      </c>
      <c r="D15" s="364">
        <v>5738.4</v>
      </c>
      <c r="E15" s="364">
        <v>6081.4</v>
      </c>
      <c r="G15" s="9">
        <v>252.8</v>
      </c>
    </row>
    <row r="16" spans="1:7"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595.5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83.2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52</v>
      </c>
      <c r="D24" s="364">
        <v>44.1</v>
      </c>
      <c r="E24" s="364">
        <v>0</v>
      </c>
    </row>
    <row r="25" spans="1:7" s="9" customFormat="1" ht="17.399999999999999">
      <c r="A25" s="366" t="s">
        <v>35</v>
      </c>
      <c r="B25" s="367" t="s">
        <v>36</v>
      </c>
      <c r="C25" s="368">
        <f>C26+C27</f>
        <v>2294.6999999999998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100</v>
      </c>
      <c r="D27" s="364">
        <v>40</v>
      </c>
      <c r="E27" s="364">
        <v>40</v>
      </c>
    </row>
    <row r="28" spans="1:7" s="9" customFormat="1" ht="17.399999999999999">
      <c r="A28" s="366" t="s">
        <v>41</v>
      </c>
      <c r="B28" s="367" t="s">
        <v>42</v>
      </c>
      <c r="C28" s="377">
        <f>C29+C30+C31</f>
        <v>16049.3</v>
      </c>
      <c r="D28" s="368">
        <f>D29+D30+D31</f>
        <v>1227.7</v>
      </c>
      <c r="E28" s="368">
        <f>E29+E30+E31</f>
        <v>1263.0999999999999</v>
      </c>
    </row>
    <row r="29" spans="1:7" s="9" customFormat="1" ht="17.399999999999999">
      <c r="A29" s="362" t="s">
        <v>43</v>
      </c>
      <c r="B29" s="363" t="s">
        <v>44</v>
      </c>
      <c r="C29" s="364">
        <v>10148</v>
      </c>
      <c r="D29" s="364">
        <v>100</v>
      </c>
      <c r="E29" s="364">
        <v>200</v>
      </c>
    </row>
    <row r="30" spans="1:7" s="9" customFormat="1" ht="17.399999999999999">
      <c r="A30" s="362" t="s">
        <v>45</v>
      </c>
      <c r="B30" s="363" t="s">
        <v>46</v>
      </c>
      <c r="C30" s="364">
        <v>3510.3</v>
      </c>
      <c r="D30" s="364">
        <v>100</v>
      </c>
      <c r="E30" s="364">
        <v>100</v>
      </c>
    </row>
    <row r="31" spans="1:7" s="9" customFormat="1" ht="17.399999999999999">
      <c r="A31" s="362" t="s">
        <v>47</v>
      </c>
      <c r="B31" s="363" t="s">
        <v>48</v>
      </c>
      <c r="C31" s="364">
        <v>2391</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28708</v>
      </c>
      <c r="D42" s="368">
        <f>D13+D20+D22+D25+D28+D32+D34+D36+D39+D41</f>
        <v>15540.550000000001</v>
      </c>
      <c r="E42" s="368">
        <f>E13+E20+E22+E25+E28+E32+E34+E36+E39+E41</f>
        <v>15220.5825</v>
      </c>
      <c r="G42" s="9">
        <f>SUM(G23:G41)</f>
        <v>0</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dimension ref="A1:J44"/>
  <sheetViews>
    <sheetView topLeftCell="A22" zoomScaleNormal="100" workbookViewId="0">
      <selection activeCell="E37" sqref="E37"/>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7" ht="15.6">
      <c r="A1" s="2"/>
      <c r="B1" s="3"/>
      <c r="C1" s="4" t="s">
        <v>0</v>
      </c>
    </row>
    <row r="2" spans="1:7" ht="15.6">
      <c r="A2" s="2"/>
      <c r="B2" s="3"/>
      <c r="C2" s="4" t="s">
        <v>1</v>
      </c>
    </row>
    <row r="3" spans="1:7" ht="15.6">
      <c r="A3" s="2"/>
      <c r="B3" s="3"/>
      <c r="C3" s="4" t="s">
        <v>2</v>
      </c>
    </row>
    <row r="4" spans="1:7" ht="15.6">
      <c r="A4" s="2"/>
      <c r="B4" s="3"/>
      <c r="C4" s="4" t="s">
        <v>3</v>
      </c>
    </row>
    <row r="5" spans="1:7" ht="15.6">
      <c r="A5" s="2"/>
      <c r="B5" s="5"/>
      <c r="C5" s="4" t="s">
        <v>4</v>
      </c>
    </row>
    <row r="6" spans="1:7" ht="15.6">
      <c r="A6" s="2"/>
      <c r="B6" s="3"/>
      <c r="C6" s="6" t="s">
        <v>498</v>
      </c>
    </row>
    <row r="7" spans="1:7" ht="15.6">
      <c r="A7" s="2"/>
      <c r="B7" s="380" t="s">
        <v>500</v>
      </c>
      <c r="C7" s="380"/>
    </row>
    <row r="8" spans="1:7" ht="15.6">
      <c r="A8" s="2"/>
      <c r="B8" s="3"/>
      <c r="C8" s="6" t="s">
        <v>6</v>
      </c>
    </row>
    <row r="9" spans="1:7" ht="95.25" customHeight="1">
      <c r="A9" s="381" t="s">
        <v>493</v>
      </c>
      <c r="B9" s="381"/>
      <c r="C9" s="381"/>
      <c r="D9" s="381"/>
      <c r="E9" s="381"/>
    </row>
    <row r="10" spans="1:7" ht="9" customHeight="1">
      <c r="A10" s="2"/>
      <c r="B10" s="3"/>
      <c r="C10" s="2"/>
    </row>
    <row r="11" spans="1:7" ht="63" customHeight="1">
      <c r="A11" s="356" t="s">
        <v>7</v>
      </c>
      <c r="B11" s="356"/>
      <c r="C11" s="357" t="s">
        <v>494</v>
      </c>
      <c r="D11" s="357" t="s">
        <v>495</v>
      </c>
      <c r="E11" s="357" t="s">
        <v>496</v>
      </c>
    </row>
    <row r="12" spans="1:7" ht="15.6">
      <c r="A12" s="356" t="s">
        <v>9</v>
      </c>
      <c r="B12" s="356"/>
      <c r="C12" s="356" t="s">
        <v>10</v>
      </c>
      <c r="D12" s="356" t="s">
        <v>10</v>
      </c>
      <c r="E12" s="356" t="s">
        <v>10</v>
      </c>
    </row>
    <row r="13" spans="1:7" s="9" customFormat="1" ht="17.399999999999999">
      <c r="A13" s="366" t="s">
        <v>11</v>
      </c>
      <c r="B13" s="367" t="s">
        <v>12</v>
      </c>
      <c r="C13" s="368">
        <f>C14+C15+C16+C17+C18+C19</f>
        <v>6753.9</v>
      </c>
      <c r="D13" s="368">
        <f>D14+D15+D16+D17+D18+D19</f>
        <v>6721.65</v>
      </c>
      <c r="E13" s="368">
        <f>E14+E15+E16+E17+E18+E19</f>
        <v>7061.7074999999995</v>
      </c>
    </row>
    <row r="14" spans="1:7" s="9" customFormat="1" ht="46.8">
      <c r="A14" s="362" t="s">
        <v>13</v>
      </c>
      <c r="B14" s="363" t="s">
        <v>14</v>
      </c>
      <c r="C14" s="364">
        <v>100</v>
      </c>
      <c r="D14" s="364">
        <v>100</v>
      </c>
      <c r="E14" s="364">
        <v>100</v>
      </c>
    </row>
    <row r="15" spans="1:7" s="9" customFormat="1" ht="62.4">
      <c r="A15" s="362" t="s">
        <v>15</v>
      </c>
      <c r="B15" s="363" t="s">
        <v>16</v>
      </c>
      <c r="C15" s="364">
        <v>5845.9</v>
      </c>
      <c r="D15" s="364">
        <v>5738.4</v>
      </c>
      <c r="E15" s="364">
        <v>6081.4</v>
      </c>
      <c r="G15" s="9">
        <v>252.8</v>
      </c>
    </row>
    <row r="16" spans="1:7" s="9" customFormat="1" ht="46.8">
      <c r="A16" s="365" t="s">
        <v>17</v>
      </c>
      <c r="B16" s="363" t="s">
        <v>18</v>
      </c>
      <c r="C16" s="364">
        <v>209.5</v>
      </c>
      <c r="D16" s="364">
        <v>209.5</v>
      </c>
      <c r="E16" s="364">
        <v>173.2</v>
      </c>
    </row>
    <row r="17" spans="1:8" s="9" customFormat="1" ht="0.75" hidden="1" customHeight="1">
      <c r="A17" s="365" t="s">
        <v>19</v>
      </c>
      <c r="B17" s="363" t="s">
        <v>20</v>
      </c>
      <c r="C17" s="364"/>
      <c r="D17" s="364">
        <f t="shared" ref="D17:E18" si="0">C17+C17*5%</f>
        <v>0</v>
      </c>
      <c r="E17" s="364">
        <f t="shared" si="0"/>
        <v>0</v>
      </c>
    </row>
    <row r="18" spans="1:8" s="9" customFormat="1" ht="25.2" customHeight="1">
      <c r="A18" s="365" t="s">
        <v>21</v>
      </c>
      <c r="B18" s="363" t="s">
        <v>22</v>
      </c>
      <c r="C18" s="364">
        <v>3</v>
      </c>
      <c r="D18" s="364">
        <f t="shared" si="0"/>
        <v>3.15</v>
      </c>
      <c r="E18" s="364">
        <f t="shared" si="0"/>
        <v>3.3075000000000001</v>
      </c>
    </row>
    <row r="19" spans="1:8" s="9" customFormat="1" ht="17.399999999999999">
      <c r="A19" s="365" t="s">
        <v>23</v>
      </c>
      <c r="B19" s="363" t="s">
        <v>24</v>
      </c>
      <c r="C19" s="364">
        <v>595.5</v>
      </c>
      <c r="D19" s="364">
        <v>670.6</v>
      </c>
      <c r="E19" s="364">
        <v>703.8</v>
      </c>
      <c r="F19" s="9">
        <v>92</v>
      </c>
      <c r="G19" s="376"/>
    </row>
    <row r="20" spans="1:8" s="9" customFormat="1" ht="35.4" customHeight="1">
      <c r="A20" s="366" t="s">
        <v>25</v>
      </c>
      <c r="B20" s="367" t="s">
        <v>26</v>
      </c>
      <c r="C20" s="368">
        <f>C21</f>
        <v>153</v>
      </c>
      <c r="D20" s="368">
        <f>D21</f>
        <v>153</v>
      </c>
      <c r="E20" s="368">
        <f>E21</f>
        <v>153</v>
      </c>
    </row>
    <row r="21" spans="1:8" s="9" customFormat="1" ht="36" customHeight="1">
      <c r="A21" s="362" t="s">
        <v>27</v>
      </c>
      <c r="B21" s="363" t="s">
        <v>28</v>
      </c>
      <c r="C21" s="364">
        <v>153</v>
      </c>
      <c r="D21" s="364">
        <v>153</v>
      </c>
      <c r="E21" s="364">
        <v>153</v>
      </c>
      <c r="G21" s="376"/>
    </row>
    <row r="22" spans="1:8" s="9" customFormat="1" ht="31.2">
      <c r="A22" s="366" t="s">
        <v>29</v>
      </c>
      <c r="B22" s="367" t="s">
        <v>30</v>
      </c>
      <c r="C22" s="368">
        <f>C23+C24</f>
        <v>83.2</v>
      </c>
      <c r="D22" s="368">
        <f>D23+D24</f>
        <v>75.599999999999994</v>
      </c>
      <c r="E22" s="368">
        <f>E23+E24</f>
        <v>33.075000000000003</v>
      </c>
    </row>
    <row r="23" spans="1:8" s="9" customFormat="1" ht="50.4" customHeight="1">
      <c r="A23" s="362" t="s">
        <v>31</v>
      </c>
      <c r="B23" s="363" t="s">
        <v>32</v>
      </c>
      <c r="C23" s="364">
        <v>31.2</v>
      </c>
      <c r="D23" s="364">
        <v>31.5</v>
      </c>
      <c r="E23" s="364">
        <f>D23+D23*5%</f>
        <v>33.075000000000003</v>
      </c>
    </row>
    <row r="24" spans="1:8" s="9" customFormat="1" ht="17.399999999999999">
      <c r="A24" s="362" t="s">
        <v>33</v>
      </c>
      <c r="B24" s="363" t="s">
        <v>34</v>
      </c>
      <c r="C24" s="364">
        <v>52</v>
      </c>
      <c r="D24" s="364">
        <v>44.1</v>
      </c>
      <c r="E24" s="364">
        <v>0</v>
      </c>
      <c r="F24" s="9">
        <v>10</v>
      </c>
    </row>
    <row r="25" spans="1:8" s="9" customFormat="1" ht="17.399999999999999">
      <c r="A25" s="366" t="s">
        <v>35</v>
      </c>
      <c r="B25" s="367" t="s">
        <v>36</v>
      </c>
      <c r="C25" s="368">
        <f>C26+C27</f>
        <v>2294.6999999999998</v>
      </c>
      <c r="D25" s="368">
        <f>D26+D27</f>
        <v>3426</v>
      </c>
      <c r="E25" s="368">
        <f>E26+E27</f>
        <v>84.1</v>
      </c>
    </row>
    <row r="26" spans="1:8" s="9" customFormat="1" ht="17.399999999999999">
      <c r="A26" s="362" t="s">
        <v>37</v>
      </c>
      <c r="B26" s="363" t="s">
        <v>38</v>
      </c>
      <c r="C26" s="364">
        <v>2194.6999999999998</v>
      </c>
      <c r="D26" s="364">
        <v>3386</v>
      </c>
      <c r="E26" s="364">
        <v>44.1</v>
      </c>
      <c r="G26" s="376"/>
    </row>
    <row r="27" spans="1:8" s="9" customFormat="1" ht="17.399999999999999">
      <c r="A27" s="362" t="s">
        <v>39</v>
      </c>
      <c r="B27" s="363" t="s">
        <v>40</v>
      </c>
      <c r="C27" s="364">
        <v>100</v>
      </c>
      <c r="D27" s="364">
        <v>40</v>
      </c>
      <c r="E27" s="364">
        <v>40</v>
      </c>
      <c r="F27" s="9">
        <v>60</v>
      </c>
    </row>
    <row r="28" spans="1:8" s="9" customFormat="1" ht="17.399999999999999">
      <c r="A28" s="366" t="s">
        <v>41</v>
      </c>
      <c r="B28" s="367" t="s">
        <v>42</v>
      </c>
      <c r="C28" s="377">
        <f>C29+C30+C31</f>
        <v>16049.3</v>
      </c>
      <c r="D28" s="368">
        <f>D29+D30+D31</f>
        <v>1227.7</v>
      </c>
      <c r="E28" s="368">
        <f>E29+E30+E31</f>
        <v>1263.0999999999999</v>
      </c>
    </row>
    <row r="29" spans="1:8" s="9" customFormat="1" ht="17.399999999999999">
      <c r="A29" s="362" t="s">
        <v>43</v>
      </c>
      <c r="B29" s="363" t="s">
        <v>44</v>
      </c>
      <c r="C29" s="364">
        <v>10148</v>
      </c>
      <c r="D29" s="364">
        <v>100</v>
      </c>
      <c r="E29" s="364">
        <v>200</v>
      </c>
      <c r="F29" s="9">
        <v>20</v>
      </c>
    </row>
    <row r="30" spans="1:8" s="9" customFormat="1" ht="17.399999999999999">
      <c r="A30" s="362" t="s">
        <v>45</v>
      </c>
      <c r="B30" s="363" t="s">
        <v>46</v>
      </c>
      <c r="C30" s="364">
        <v>3510.3</v>
      </c>
      <c r="D30" s="364">
        <v>100</v>
      </c>
      <c r="E30" s="364">
        <v>100</v>
      </c>
      <c r="F30" s="9">
        <v>340</v>
      </c>
      <c r="G30" s="9">
        <v>252.8</v>
      </c>
      <c r="H30" s="9">
        <v>-252.8</v>
      </c>
    </row>
    <row r="31" spans="1:8" s="9" customFormat="1" ht="17.399999999999999">
      <c r="A31" s="362" t="s">
        <v>47</v>
      </c>
      <c r="B31" s="363" t="s">
        <v>48</v>
      </c>
      <c r="C31" s="364">
        <v>2391</v>
      </c>
      <c r="D31" s="364">
        <v>1027.7</v>
      </c>
      <c r="E31" s="364">
        <v>963.1</v>
      </c>
      <c r="F31" s="9">
        <v>300.8</v>
      </c>
      <c r="G31" s="376"/>
    </row>
    <row r="32" spans="1:8"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28708</v>
      </c>
      <c r="D42" s="368">
        <f>D13+D20+D22+D25+D28+D32+D34+D36+D39+D41</f>
        <v>15540.550000000001</v>
      </c>
      <c r="E42" s="368">
        <f>E13+E20+E22+E25+E28+E32+E34+E36+E39+E41</f>
        <v>15220.5825</v>
      </c>
      <c r="F42" s="9">
        <f>SUM(F14:F41)</f>
        <v>822.8</v>
      </c>
      <c r="G42" s="9">
        <f>SUM(G23:G41)</f>
        <v>252.8</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4.xml><?xml version="1.0" encoding="utf-8"?>
<worksheet xmlns="http://schemas.openxmlformats.org/spreadsheetml/2006/main" xmlns:r="http://schemas.openxmlformats.org/officeDocument/2006/relationships">
  <dimension ref="A1:J44"/>
  <sheetViews>
    <sheetView topLeftCell="A13" zoomScaleNormal="100" workbookViewId="0">
      <selection activeCell="C31" sqref="C3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498</v>
      </c>
    </row>
    <row r="7" spans="1:5" ht="15.6">
      <c r="A7" s="2"/>
      <c r="B7" s="380" t="s">
        <v>499</v>
      </c>
      <c r="C7" s="380"/>
    </row>
    <row r="8" spans="1:5" ht="15.6">
      <c r="A8" s="2"/>
      <c r="B8" s="3"/>
      <c r="C8" s="6" t="s">
        <v>6</v>
      </c>
    </row>
    <row r="9" spans="1:5" ht="95.25" customHeight="1">
      <c r="A9" s="381" t="s">
        <v>493</v>
      </c>
      <c r="B9" s="381"/>
      <c r="C9" s="381"/>
      <c r="D9" s="381"/>
      <c r="E9" s="381"/>
    </row>
    <row r="10" spans="1:5" ht="9" customHeight="1">
      <c r="A10" s="2"/>
      <c r="B10" s="3"/>
      <c r="C10" s="2"/>
    </row>
    <row r="11" spans="1:5" ht="63" customHeight="1">
      <c r="A11" s="356" t="s">
        <v>7</v>
      </c>
      <c r="B11" s="356"/>
      <c r="C11" s="357" t="s">
        <v>494</v>
      </c>
      <c r="D11" s="357" t="s">
        <v>495</v>
      </c>
      <c r="E11" s="357" t="s">
        <v>496</v>
      </c>
    </row>
    <row r="12" spans="1:5" ht="15.6">
      <c r="A12" s="356" t="s">
        <v>9</v>
      </c>
      <c r="B12" s="356"/>
      <c r="C12" s="356" t="s">
        <v>10</v>
      </c>
      <c r="D12" s="356" t="s">
        <v>10</v>
      </c>
      <c r="E12" s="356" t="s">
        <v>10</v>
      </c>
    </row>
    <row r="13" spans="1:5" s="9" customFormat="1" ht="17.399999999999999">
      <c r="A13" s="366" t="s">
        <v>11</v>
      </c>
      <c r="B13" s="367" t="s">
        <v>12</v>
      </c>
      <c r="C13" s="368">
        <f>C14+C15+C16+C17+C18+C19</f>
        <v>6409.1</v>
      </c>
      <c r="D13" s="368">
        <f>D14+D15+D16+D17+D18+D19</f>
        <v>6721.65</v>
      </c>
      <c r="E13" s="368">
        <f>E14+E15+E16+E17+E18+E19</f>
        <v>7061.7074999999995</v>
      </c>
    </row>
    <row r="14" spans="1:5" s="9" customFormat="1" ht="46.8">
      <c r="A14" s="362" t="s">
        <v>13</v>
      </c>
      <c r="B14" s="363" t="s">
        <v>14</v>
      </c>
      <c r="C14" s="364">
        <v>100</v>
      </c>
      <c r="D14" s="364">
        <v>100</v>
      </c>
      <c r="E14" s="364">
        <v>100</v>
      </c>
    </row>
    <row r="15" spans="1:5" s="9" customFormat="1" ht="62.4">
      <c r="A15" s="362" t="s">
        <v>15</v>
      </c>
      <c r="B15" s="363" t="s">
        <v>16</v>
      </c>
      <c r="C15" s="364">
        <v>5593.1</v>
      </c>
      <c r="D15" s="364">
        <v>5738.4</v>
      </c>
      <c r="E15" s="364">
        <v>6081.4</v>
      </c>
    </row>
    <row r="16" spans="1:5"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503.5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73.2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42</v>
      </c>
      <c r="D24" s="364">
        <f>C24+C24*5%</f>
        <v>44.1</v>
      </c>
      <c r="E24" s="364">
        <v>0</v>
      </c>
    </row>
    <row r="25" spans="1:7" s="9" customFormat="1" ht="17.399999999999999">
      <c r="A25" s="366" t="s">
        <v>35</v>
      </c>
      <c r="B25" s="367" t="s">
        <v>36</v>
      </c>
      <c r="C25" s="368">
        <f>C26+C27</f>
        <v>2234.6999999999998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40</v>
      </c>
      <c r="D27" s="364">
        <v>40</v>
      </c>
      <c r="E27" s="364">
        <v>40</v>
      </c>
    </row>
    <row r="28" spans="1:7" s="9" customFormat="1" ht="17.399999999999999">
      <c r="A28" s="366" t="s">
        <v>41</v>
      </c>
      <c r="B28" s="367" t="s">
        <v>42</v>
      </c>
      <c r="C28" s="368">
        <f>C29+C30+C31</f>
        <v>15388.5</v>
      </c>
      <c r="D28" s="368">
        <f>D29+D30+D31</f>
        <v>1227.7</v>
      </c>
      <c r="E28" s="368">
        <f>E29+E30+E31</f>
        <v>1263.0999999999999</v>
      </c>
    </row>
    <row r="29" spans="1:7" s="9" customFormat="1" ht="17.399999999999999">
      <c r="A29" s="362" t="s">
        <v>43</v>
      </c>
      <c r="B29" s="363" t="s">
        <v>44</v>
      </c>
      <c r="C29" s="364">
        <v>10038</v>
      </c>
      <c r="D29" s="364">
        <v>100</v>
      </c>
      <c r="E29" s="364">
        <v>200</v>
      </c>
    </row>
    <row r="30" spans="1:7" s="9" customFormat="1" ht="17.399999999999999">
      <c r="A30" s="362" t="s">
        <v>45</v>
      </c>
      <c r="B30" s="363" t="s">
        <v>46</v>
      </c>
      <c r="C30" s="364">
        <v>3260.3</v>
      </c>
      <c r="D30" s="364">
        <v>100</v>
      </c>
      <c r="E30" s="364">
        <v>100</v>
      </c>
    </row>
    <row r="31" spans="1:7" s="9" customFormat="1" ht="17.399999999999999">
      <c r="A31" s="362" t="s">
        <v>47</v>
      </c>
      <c r="B31" s="363" t="s">
        <v>48</v>
      </c>
      <c r="C31" s="364">
        <v>2090.1999999999998</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27632.400000000001</v>
      </c>
      <c r="D42" s="368">
        <f>D13+D20+D22+D25+D28+D32+D34+D36+D39+D41</f>
        <v>15540.550000000001</v>
      </c>
      <c r="E42" s="368">
        <f>E13+E20+E22+E25+E28+E32+E34+E36+E39+E41</f>
        <v>15220.5825</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5.xml><?xml version="1.0" encoding="utf-8"?>
<worksheet xmlns="http://schemas.openxmlformats.org/spreadsheetml/2006/main" xmlns:r="http://schemas.openxmlformats.org/officeDocument/2006/relationships">
  <dimension ref="A1:K44"/>
  <sheetViews>
    <sheetView topLeftCell="A21" zoomScaleNormal="100" workbookViewId="0">
      <selection activeCell="C31" sqref="C31"/>
    </sheetView>
  </sheetViews>
  <sheetFormatPr defaultRowHeight="13.2"/>
  <cols>
    <col min="1" max="1" width="55.44140625" customWidth="1"/>
    <col min="2" max="2" width="7.77734375" style="1" customWidth="1"/>
    <col min="3" max="3" width="13.109375" customWidth="1"/>
    <col min="4" max="4" width="12.77734375" customWidth="1"/>
    <col min="5" max="5" width="16.109375" customWidth="1"/>
    <col min="6" max="6" width="14" customWidth="1"/>
    <col min="7" max="1026" width="8.5546875" customWidth="1"/>
  </cols>
  <sheetData>
    <row r="1" spans="1:6" ht="15.6">
      <c r="A1" s="2"/>
      <c r="B1" s="3"/>
      <c r="C1" s="4" t="s">
        <v>0</v>
      </c>
      <c r="D1" s="4"/>
    </row>
    <row r="2" spans="1:6" ht="15.6">
      <c r="A2" s="2"/>
      <c r="B2" s="3"/>
      <c r="C2" s="4" t="s">
        <v>1</v>
      </c>
      <c r="D2" s="4"/>
    </row>
    <row r="3" spans="1:6" ht="15.6">
      <c r="A3" s="2"/>
      <c r="B3" s="3"/>
      <c r="C3" s="4" t="s">
        <v>2</v>
      </c>
      <c r="D3" s="4"/>
    </row>
    <row r="4" spans="1:6" ht="15.6">
      <c r="A4" s="2"/>
      <c r="B4" s="3"/>
      <c r="C4" s="4" t="s">
        <v>3</v>
      </c>
      <c r="D4" s="4"/>
    </row>
    <row r="5" spans="1:6" ht="15.6">
      <c r="A5" s="2"/>
      <c r="B5" s="5"/>
      <c r="C5" s="4" t="s">
        <v>4</v>
      </c>
      <c r="D5" s="4"/>
    </row>
    <row r="6" spans="1:6" ht="15.6">
      <c r="A6" s="2"/>
      <c r="B6" s="3"/>
      <c r="C6" s="6" t="s">
        <v>492</v>
      </c>
      <c r="D6" s="6"/>
    </row>
    <row r="7" spans="1:6" ht="15.6">
      <c r="A7" s="2" t="s">
        <v>5</v>
      </c>
      <c r="B7" s="380"/>
      <c r="C7" s="380"/>
      <c r="D7" s="370"/>
    </row>
    <row r="8" spans="1:6" ht="15.6">
      <c r="A8" s="2"/>
      <c r="B8" s="3"/>
      <c r="C8" s="6" t="s">
        <v>6</v>
      </c>
      <c r="D8" s="6"/>
    </row>
    <row r="9" spans="1:6" ht="95.25" customHeight="1">
      <c r="A9" s="382" t="s">
        <v>493</v>
      </c>
      <c r="B9" s="382"/>
      <c r="C9" s="382"/>
      <c r="D9" s="371"/>
    </row>
    <row r="10" spans="1:6" ht="9" customHeight="1">
      <c r="A10" s="2"/>
      <c r="B10" s="3"/>
      <c r="C10" s="2"/>
      <c r="D10" s="2"/>
    </row>
    <row r="11" spans="1:6" ht="63" customHeight="1">
      <c r="A11" s="356" t="s">
        <v>7</v>
      </c>
      <c r="B11" s="356"/>
      <c r="C11" s="357" t="s">
        <v>494</v>
      </c>
      <c r="D11" s="372" t="s">
        <v>497</v>
      </c>
      <c r="E11" s="357" t="s">
        <v>495</v>
      </c>
      <c r="F11" s="357" t="s">
        <v>496</v>
      </c>
    </row>
    <row r="12" spans="1:6" ht="15.6">
      <c r="A12" s="356" t="s">
        <v>9</v>
      </c>
      <c r="B12" s="356"/>
      <c r="C12" s="356" t="s">
        <v>10</v>
      </c>
      <c r="D12" s="373"/>
      <c r="E12" s="356" t="s">
        <v>10</v>
      </c>
      <c r="F12" s="356" t="s">
        <v>10</v>
      </c>
    </row>
    <row r="13" spans="1:6" s="9" customFormat="1" ht="17.399999999999999">
      <c r="A13" s="358" t="s">
        <v>11</v>
      </c>
      <c r="B13" s="359" t="s">
        <v>12</v>
      </c>
      <c r="C13" s="360">
        <f>C14+C15+C16+C17+C18+C19</f>
        <v>6565.4</v>
      </c>
      <c r="D13" s="368">
        <f>D14+D15+D16+D17+D18+D19</f>
        <v>8658</v>
      </c>
      <c r="E13" s="360">
        <f>E14+E15+E16+E17+E18+E19</f>
        <v>6718.2250000000004</v>
      </c>
      <c r="F13" s="360">
        <f>F14+F15+F16+F17+F18+F19</f>
        <v>7058.1812500000005</v>
      </c>
    </row>
    <row r="14" spans="1:6" s="9" customFormat="1" ht="46.8">
      <c r="A14" s="362" t="s">
        <v>13</v>
      </c>
      <c r="B14" s="363" t="s">
        <v>14</v>
      </c>
      <c r="C14" s="364">
        <v>100</v>
      </c>
      <c r="D14" s="364">
        <v>100</v>
      </c>
      <c r="E14" s="364">
        <v>100</v>
      </c>
      <c r="F14" s="364">
        <v>100</v>
      </c>
    </row>
    <row r="15" spans="1:6" s="9" customFormat="1" ht="62.4">
      <c r="A15" s="362" t="s">
        <v>15</v>
      </c>
      <c r="B15" s="363" t="s">
        <v>16</v>
      </c>
      <c r="C15" s="364">
        <v>5752.9</v>
      </c>
      <c r="D15" s="364">
        <v>7235</v>
      </c>
      <c r="E15" s="364">
        <v>5728</v>
      </c>
      <c r="F15" s="364">
        <v>6023.6</v>
      </c>
    </row>
    <row r="16" spans="1:6" s="9" customFormat="1" ht="46.8">
      <c r="A16" s="365" t="s">
        <v>17</v>
      </c>
      <c r="B16" s="363" t="s">
        <v>18</v>
      </c>
      <c r="C16" s="364">
        <v>209.5</v>
      </c>
      <c r="D16" s="364">
        <v>210</v>
      </c>
      <c r="E16" s="364">
        <f>C16+C16*5%</f>
        <v>219.97499999999999</v>
      </c>
      <c r="F16" s="364">
        <f t="shared" ref="F16:F18" si="0">E16+E16*5%</f>
        <v>230.97375</v>
      </c>
    </row>
    <row r="17" spans="1:6" s="9" customFormat="1" ht="0.75" hidden="1" customHeight="1">
      <c r="A17" s="365" t="s">
        <v>19</v>
      </c>
      <c r="B17" s="363" t="s">
        <v>20</v>
      </c>
      <c r="C17" s="364"/>
      <c r="D17" s="364"/>
      <c r="E17" s="364">
        <f>C17+C17*5%</f>
        <v>0</v>
      </c>
      <c r="F17" s="364">
        <f t="shared" si="0"/>
        <v>0</v>
      </c>
    </row>
    <row r="18" spans="1:6" s="9" customFormat="1" ht="25.2" customHeight="1">
      <c r="A18" s="365" t="s">
        <v>21</v>
      </c>
      <c r="B18" s="363" t="s">
        <v>22</v>
      </c>
      <c r="C18" s="364">
        <v>3</v>
      </c>
      <c r="D18" s="364">
        <v>3</v>
      </c>
      <c r="E18" s="364">
        <f>C18+C18*5%</f>
        <v>3.15</v>
      </c>
      <c r="F18" s="364">
        <f t="shared" si="0"/>
        <v>3.3075000000000001</v>
      </c>
    </row>
    <row r="19" spans="1:6" s="9" customFormat="1" ht="17.399999999999999">
      <c r="A19" s="365" t="s">
        <v>23</v>
      </c>
      <c r="B19" s="363" t="s">
        <v>24</v>
      </c>
      <c r="C19" s="364">
        <v>500</v>
      </c>
      <c r="D19" s="364">
        <v>1110</v>
      </c>
      <c r="E19" s="364">
        <v>667.1</v>
      </c>
      <c r="F19" s="364">
        <v>700.3</v>
      </c>
    </row>
    <row r="20" spans="1:6" s="9" customFormat="1" ht="35.4" customHeight="1">
      <c r="A20" s="366" t="s">
        <v>25</v>
      </c>
      <c r="B20" s="367" t="s">
        <v>26</v>
      </c>
      <c r="C20" s="368">
        <f>C21</f>
        <v>0</v>
      </c>
      <c r="D20" s="368"/>
      <c r="E20" s="368">
        <f>E21</f>
        <v>0</v>
      </c>
      <c r="F20" s="368">
        <f>F21</f>
        <v>0</v>
      </c>
    </row>
    <row r="21" spans="1:6" s="9" customFormat="1" ht="36" customHeight="1">
      <c r="A21" s="362" t="s">
        <v>27</v>
      </c>
      <c r="B21" s="363" t="s">
        <v>28</v>
      </c>
      <c r="C21" s="364"/>
      <c r="D21" s="364"/>
      <c r="E21" s="364"/>
      <c r="F21" s="364">
        <v>0</v>
      </c>
    </row>
    <row r="22" spans="1:6" s="9" customFormat="1" ht="31.2">
      <c r="A22" s="366" t="s">
        <v>29</v>
      </c>
      <c r="B22" s="367" t="s">
        <v>30</v>
      </c>
      <c r="C22" s="368">
        <f>C23+C24</f>
        <v>73.2</v>
      </c>
      <c r="D22" s="368">
        <f>D23+D24</f>
        <v>220</v>
      </c>
      <c r="E22" s="368">
        <f>E23+E24</f>
        <v>75.599999999999994</v>
      </c>
      <c r="F22" s="368">
        <f>F23+F24</f>
        <v>33.075000000000003</v>
      </c>
    </row>
    <row r="23" spans="1:6" s="9" customFormat="1" ht="50.4" customHeight="1">
      <c r="A23" s="362" t="s">
        <v>31</v>
      </c>
      <c r="B23" s="363" t="s">
        <v>32</v>
      </c>
      <c r="C23" s="364">
        <v>31.2</v>
      </c>
      <c r="D23" s="364">
        <v>100</v>
      </c>
      <c r="E23" s="364">
        <v>31.5</v>
      </c>
      <c r="F23" s="364">
        <f>E23+E23*5%</f>
        <v>33.075000000000003</v>
      </c>
    </row>
    <row r="24" spans="1:6" s="9" customFormat="1" ht="17.399999999999999">
      <c r="A24" s="362" t="s">
        <v>33</v>
      </c>
      <c r="B24" s="363" t="s">
        <v>34</v>
      </c>
      <c r="C24" s="364">
        <v>42</v>
      </c>
      <c r="D24" s="364">
        <v>120</v>
      </c>
      <c r="E24" s="364">
        <f>C24+C24*5%</f>
        <v>44.1</v>
      </c>
      <c r="F24" s="364"/>
    </row>
    <row r="25" spans="1:6" s="9" customFormat="1" ht="17.399999999999999">
      <c r="A25" s="366" t="s">
        <v>35</v>
      </c>
      <c r="B25" s="367" t="s">
        <v>36</v>
      </c>
      <c r="C25" s="368">
        <f>C26+C27</f>
        <v>330</v>
      </c>
      <c r="D25" s="368">
        <f>SUM(D26:D27)</f>
        <v>933.5</v>
      </c>
      <c r="E25" s="368">
        <f>E26+E27</f>
        <v>344.5</v>
      </c>
      <c r="F25" s="368">
        <f>F26+F27</f>
        <v>84.1</v>
      </c>
    </row>
    <row r="26" spans="1:6" s="9" customFormat="1" ht="17.399999999999999">
      <c r="A26" s="362" t="s">
        <v>37</v>
      </c>
      <c r="B26" s="363" t="s">
        <v>38</v>
      </c>
      <c r="C26" s="364">
        <v>290</v>
      </c>
      <c r="D26" s="364">
        <v>683.5</v>
      </c>
      <c r="E26" s="364">
        <v>304.5</v>
      </c>
      <c r="F26" s="364">
        <v>44.1</v>
      </c>
    </row>
    <row r="27" spans="1:6" s="9" customFormat="1" ht="17.399999999999999">
      <c r="A27" s="362" t="s">
        <v>39</v>
      </c>
      <c r="B27" s="363" t="s">
        <v>40</v>
      </c>
      <c r="C27" s="364">
        <v>40</v>
      </c>
      <c r="D27" s="364">
        <v>250</v>
      </c>
      <c r="E27" s="364">
        <v>40</v>
      </c>
      <c r="F27" s="364">
        <v>40</v>
      </c>
    </row>
    <row r="28" spans="1:6" s="9" customFormat="1" ht="17.399999999999999">
      <c r="A28" s="366" t="s">
        <v>41</v>
      </c>
      <c r="B28" s="367" t="s">
        <v>42</v>
      </c>
      <c r="C28" s="368">
        <f>C29+C30+C31</f>
        <v>900</v>
      </c>
      <c r="D28" s="368">
        <f>SUM(D29:D31)</f>
        <v>3450</v>
      </c>
      <c r="E28" s="368">
        <f>E29+E30+E31</f>
        <v>760</v>
      </c>
      <c r="F28" s="368">
        <f>F29+F30+F31</f>
        <v>870</v>
      </c>
    </row>
    <row r="29" spans="1:6" s="9" customFormat="1" ht="17.399999999999999">
      <c r="A29" s="362" t="s">
        <v>43</v>
      </c>
      <c r="B29" s="363" t="s">
        <v>44</v>
      </c>
      <c r="C29" s="364">
        <v>250</v>
      </c>
      <c r="D29" s="364">
        <v>320</v>
      </c>
      <c r="E29" s="364">
        <v>100</v>
      </c>
      <c r="F29" s="364">
        <v>200</v>
      </c>
    </row>
    <row r="30" spans="1:6" s="9" customFormat="1" ht="17.399999999999999">
      <c r="A30" s="362" t="s">
        <v>45</v>
      </c>
      <c r="B30" s="363" t="s">
        <v>46</v>
      </c>
      <c r="C30" s="364">
        <v>100</v>
      </c>
      <c r="D30" s="364">
        <v>1000</v>
      </c>
      <c r="E30" s="364">
        <v>100</v>
      </c>
      <c r="F30" s="364">
        <v>100</v>
      </c>
    </row>
    <row r="31" spans="1:6" s="9" customFormat="1" ht="17.399999999999999">
      <c r="A31" s="362" t="s">
        <v>47</v>
      </c>
      <c r="B31" s="363" t="s">
        <v>48</v>
      </c>
      <c r="C31" s="364">
        <v>550</v>
      </c>
      <c r="D31" s="364">
        <v>2130</v>
      </c>
      <c r="E31" s="364">
        <v>560</v>
      </c>
      <c r="F31" s="364">
        <v>570</v>
      </c>
    </row>
    <row r="32" spans="1:6" s="9" customFormat="1" ht="17.399999999999999" hidden="1">
      <c r="A32" s="366" t="s">
        <v>49</v>
      </c>
      <c r="B32" s="367" t="s">
        <v>50</v>
      </c>
      <c r="C32" s="368">
        <f>C33</f>
        <v>0</v>
      </c>
      <c r="D32" s="374"/>
      <c r="E32" s="361"/>
      <c r="F32" s="361"/>
    </row>
    <row r="33" spans="1:11" s="9" customFormat="1" ht="30" hidden="1" customHeight="1">
      <c r="A33" s="362" t="s">
        <v>51</v>
      </c>
      <c r="B33" s="363" t="s">
        <v>52</v>
      </c>
      <c r="C33" s="364"/>
      <c r="D33" s="375"/>
      <c r="E33" s="361"/>
      <c r="F33" s="361"/>
    </row>
    <row r="34" spans="1:11" s="9" customFormat="1" ht="23.25" customHeight="1">
      <c r="A34" s="366" t="s">
        <v>53</v>
      </c>
      <c r="B34" s="367" t="s">
        <v>54</v>
      </c>
      <c r="C34" s="368">
        <f>C35</f>
        <v>1991</v>
      </c>
      <c r="D34" s="368">
        <f>SUM(D35)</f>
        <v>2550.6</v>
      </c>
      <c r="E34" s="368">
        <f>E35</f>
        <v>2049.6</v>
      </c>
      <c r="F34" s="368">
        <f>F35</f>
        <v>1995</v>
      </c>
    </row>
    <row r="35" spans="1:11" s="9" customFormat="1" ht="21" customHeight="1">
      <c r="A35" s="369" t="s">
        <v>55</v>
      </c>
      <c r="B35" s="363" t="s">
        <v>56</v>
      </c>
      <c r="C35" s="364">
        <v>1991</v>
      </c>
      <c r="D35" s="364">
        <v>2550.6</v>
      </c>
      <c r="E35" s="364">
        <v>2049.6</v>
      </c>
      <c r="F35" s="364">
        <v>1995</v>
      </c>
    </row>
    <row r="36" spans="1:11" s="9" customFormat="1" ht="17.399999999999999">
      <c r="A36" s="366" t="s">
        <v>57</v>
      </c>
      <c r="B36" s="367" t="s">
        <v>58</v>
      </c>
      <c r="C36" s="368">
        <f>C37+C38</f>
        <v>610</v>
      </c>
      <c r="D36" s="368">
        <f>D37</f>
        <v>920</v>
      </c>
      <c r="E36" s="368">
        <f>E37+E38</f>
        <v>630</v>
      </c>
      <c r="F36" s="368">
        <f>F37+F38</f>
        <v>661.5</v>
      </c>
    </row>
    <row r="37" spans="1:11" s="9" customFormat="1" ht="17.399999999999999">
      <c r="A37" s="369" t="s">
        <v>59</v>
      </c>
      <c r="B37" s="363" t="s">
        <v>60</v>
      </c>
      <c r="C37" s="364">
        <v>610</v>
      </c>
      <c r="D37" s="364">
        <v>920</v>
      </c>
      <c r="E37" s="364">
        <v>630</v>
      </c>
      <c r="F37" s="364">
        <f>E37+E37*5%</f>
        <v>661.5</v>
      </c>
    </row>
    <row r="38" spans="1:11" s="9" customFormat="1" ht="0.6" customHeight="1">
      <c r="A38" s="369" t="s">
        <v>61</v>
      </c>
      <c r="B38" s="363"/>
      <c r="C38" s="364"/>
      <c r="D38" s="364"/>
      <c r="E38" s="364"/>
      <c r="F38" s="364"/>
    </row>
    <row r="39" spans="1:11" s="9" customFormat="1" ht="17.399999999999999">
      <c r="A39" s="366" t="s">
        <v>62</v>
      </c>
      <c r="B39" s="367" t="s">
        <v>63</v>
      </c>
      <c r="C39" s="368">
        <f>C40+C41</f>
        <v>1000</v>
      </c>
      <c r="D39" s="368">
        <f>D40</f>
        <v>2990</v>
      </c>
      <c r="E39" s="368">
        <f>E40+E41</f>
        <v>1257</v>
      </c>
      <c r="F39" s="368">
        <f>F40+F41</f>
        <v>1524</v>
      </c>
    </row>
    <row r="40" spans="1:11" s="9" customFormat="1" ht="17.399999999999999">
      <c r="A40" s="369" t="s">
        <v>64</v>
      </c>
      <c r="B40" s="363" t="s">
        <v>65</v>
      </c>
      <c r="C40" s="364">
        <v>1000</v>
      </c>
      <c r="D40" s="364">
        <v>2990</v>
      </c>
      <c r="E40" s="364">
        <v>1100</v>
      </c>
      <c r="F40" s="364">
        <v>1200</v>
      </c>
    </row>
    <row r="41" spans="1:11" s="9" customFormat="1" ht="17.399999999999999">
      <c r="A41" s="369" t="s">
        <v>491</v>
      </c>
      <c r="B41" s="363"/>
      <c r="C41" s="364"/>
      <c r="D41" s="364"/>
      <c r="E41" s="364">
        <v>157</v>
      </c>
      <c r="F41" s="364">
        <v>324</v>
      </c>
    </row>
    <row r="42" spans="1:11" s="9" customFormat="1" ht="17.399999999999999">
      <c r="A42" s="366" t="s">
        <v>66</v>
      </c>
      <c r="B42" s="367"/>
      <c r="C42" s="368">
        <f>C13+C20+C22+C25+C28+C32+C34+C36+C39</f>
        <v>11469.599999999999</v>
      </c>
      <c r="D42" s="368">
        <f>D13+D20+D22+D25+D28+D32+D34+D36+D39</f>
        <v>19722.099999999999</v>
      </c>
      <c r="E42" s="368">
        <f>E13+E20+E22+E25+E28+E32+E34+E36+E39</f>
        <v>11834.925000000001</v>
      </c>
      <c r="F42" s="368">
        <f>F13+F20+F22+F25+F28+F32+F34+F36+F39</f>
        <v>12225.856250000001</v>
      </c>
    </row>
    <row r="43" spans="1:11">
      <c r="A43" s="354"/>
      <c r="B43" s="355"/>
      <c r="C43" s="354"/>
      <c r="D43" s="354"/>
      <c r="E43" s="354"/>
      <c r="F43" s="354"/>
    </row>
    <row r="44" spans="1:11" ht="15">
      <c r="H44" s="361"/>
      <c r="I44" s="361"/>
      <c r="J44" s="361"/>
      <c r="K44" s="361"/>
    </row>
  </sheetData>
  <mergeCells count="2">
    <mergeCell ref="B7:C7"/>
    <mergeCell ref="A9:C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83" t="s">
        <v>69</v>
      </c>
      <c r="B7" s="383"/>
      <c r="C7" s="383"/>
      <c r="D7" s="383"/>
      <c r="E7" s="383"/>
      <c r="F7" s="383"/>
      <c r="G7" s="383"/>
      <c r="H7" s="383"/>
    </row>
    <row r="8" spans="1:11" s="2" customFormat="1" ht="15.6">
      <c r="B8" s="3"/>
      <c r="C8" s="3"/>
      <c r="F8" s="17"/>
      <c r="G8" s="18"/>
      <c r="H8" s="20"/>
    </row>
    <row r="9" spans="1:11" s="27" customFormat="1" ht="25.5" customHeight="1">
      <c r="A9" s="21" t="s">
        <v>70</v>
      </c>
      <c r="B9" s="384" t="s">
        <v>71</v>
      </c>
      <c r="C9" s="384"/>
      <c r="D9" s="384"/>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85" t="s">
        <v>307</v>
      </c>
      <c r="B300" s="385"/>
      <c r="C300" s="385"/>
      <c r="D300" s="385"/>
      <c r="E300" s="385"/>
      <c r="F300" s="385"/>
      <c r="G300" s="385"/>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7.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82" t="s">
        <v>309</v>
      </c>
      <c r="B7" s="382"/>
      <c r="C7" s="382"/>
      <c r="D7" s="382"/>
      <c r="E7" s="382"/>
      <c r="F7" s="382"/>
      <c r="G7" s="382"/>
      <c r="H7" s="382"/>
    </row>
    <row r="8" spans="1:326">
      <c r="B8" s="3"/>
      <c r="C8" s="3"/>
      <c r="D8" s="3"/>
    </row>
    <row r="9" spans="1:326" s="172" customFormat="1" ht="25.5" customHeight="1">
      <c r="A9" s="7" t="s">
        <v>70</v>
      </c>
      <c r="B9" s="170" t="s">
        <v>73</v>
      </c>
      <c r="C9" s="171" t="s">
        <v>310</v>
      </c>
      <c r="D9" s="386" t="s">
        <v>71</v>
      </c>
      <c r="E9" s="386"/>
      <c r="F9" s="386"/>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82" t="s">
        <v>416</v>
      </c>
      <c r="B7" s="382"/>
      <c r="C7" s="382"/>
      <c r="D7" s="382"/>
      <c r="E7" s="382"/>
      <c r="F7" s="382"/>
      <c r="G7" s="382"/>
      <c r="H7" s="382"/>
      <c r="I7" s="382"/>
      <c r="J7" s="382"/>
    </row>
    <row r="8" spans="1:328">
      <c r="A8" s="290"/>
      <c r="I8" s="271"/>
      <c r="J8" s="291"/>
    </row>
    <row r="9" spans="1:328" s="172" customFormat="1" ht="25.5" customHeight="1">
      <c r="A9" s="292" t="s">
        <v>417</v>
      </c>
      <c r="B9" s="7" t="s">
        <v>70</v>
      </c>
      <c r="C9" s="8" t="s">
        <v>418</v>
      </c>
      <c r="D9" s="387" t="s">
        <v>419</v>
      </c>
      <c r="E9" s="387"/>
      <c r="F9" s="386" t="s">
        <v>71</v>
      </c>
      <c r="G9" s="386"/>
      <c r="H9" s="386"/>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8</vt:i4>
      </vt:variant>
      <vt:variant>
        <vt:lpstr>Именованные диапазоны</vt:lpstr>
      </vt:variant>
      <vt:variant>
        <vt:i4>5</vt:i4>
      </vt:variant>
    </vt:vector>
  </HeadingPairs>
  <TitlesOfParts>
    <vt:vector size="13" baseType="lpstr">
      <vt:lpstr>Прил.6-Раздел.2021 (5)</vt:lpstr>
      <vt:lpstr>Прил.6-Раздел.2021 (4)</vt:lpstr>
      <vt:lpstr>Прил.6-Раздел.2021 (3)</vt:lpstr>
      <vt:lpstr>Прил.6-Раздел.2021 (2)</vt:lpstr>
      <vt:lpstr>для КФ</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2021-07-14T07:17:58Z</cp:lastPrinted>
  <dcterms:created xsi:type="dcterms:W3CDTF">2013-11-03T05:25:22Z</dcterms:created>
  <dcterms:modified xsi:type="dcterms:W3CDTF">2021-10-22T06:55:26Z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